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12.2024" sheetId="1" r:id="rId1"/>
  </sheets>
  <definedNames>
    <definedName name="_xlnm.Print_Area" localSheetId="0">'12.2024'!$A$1:$B$177</definedName>
  </definedNames>
  <calcPr calcId="145621"/>
</workbook>
</file>

<file path=xl/calcChain.xml><?xml version="1.0" encoding="utf-8"?>
<calcChain xmlns="http://schemas.openxmlformats.org/spreadsheetml/2006/main">
  <c r="B48" i="1" l="1"/>
  <c r="B56" i="1"/>
  <c r="B86" i="1"/>
  <c r="B108" i="1"/>
  <c r="B112" i="1"/>
  <c r="B148" i="1"/>
  <c r="B73" i="1"/>
  <c r="B27" i="1" l="1"/>
  <c r="B99" i="1" l="1"/>
  <c r="B137" i="1"/>
  <c r="B146" i="1"/>
  <c r="B163" i="1" s="1"/>
  <c r="B83" i="1"/>
  <c r="B59" i="1"/>
  <c r="B57" i="1"/>
  <c r="B45" i="1"/>
  <c r="B70" i="1" l="1"/>
  <c r="B130" i="1"/>
  <c r="B138" i="1" s="1"/>
  <c r="B25" i="1"/>
  <c r="B42" i="1" l="1"/>
  <c r="B164" i="1" s="1"/>
</calcChain>
</file>

<file path=xl/sharedStrings.xml><?xml version="1.0" encoding="utf-8"?>
<sst xmlns="http://schemas.openxmlformats.org/spreadsheetml/2006/main" count="158" uniqueCount="157">
  <si>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</si>
  <si>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</si>
  <si>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</si>
  <si>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</si>
  <si>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</si>
  <si>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</si>
  <si>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</si>
  <si>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</si>
  <si>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</si>
  <si>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</si>
  <si>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</si>
  <si>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</si>
  <si>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</si>
  <si>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</si>
  <si>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</si>
  <si>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</si>
  <si>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</si>
  <si>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</si>
  <si>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</si>
  <si>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</si>
  <si>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</si>
  <si>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</si>
  <si>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</si>
  <si>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</si>
  <si>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</si>
  <si>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</si>
  <si>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</si>
  <si>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</si>
  <si>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</si>
  <si>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</si>
  <si>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</si>
  <si>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</si>
  <si>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</si>
  <si>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</si>
  <si>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</si>
  <si>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</si>
  <si>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</si>
  <si>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</si>
  <si>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</si>
  <si>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</si>
  <si>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</si>
  <si>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</si>
  <si>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</si>
  <si>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</si>
  <si>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</si>
  <si>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</si>
  <si>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</si>
  <si>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</si>
  <si>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</si>
  <si>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</si>
  <si>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</si>
  <si>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</si>
  <si>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</si>
  <si>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</si>
  <si>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</si>
  <si>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</si>
  <si>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</si>
  <si>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</si>
  <si>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</si>
  <si>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</si>
  <si>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</si>
  <si>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</si>
  <si>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</si>
  <si>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</si>
  <si>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</si>
  <si>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</si>
  <si>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</si>
  <si>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</si>
  <si>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</si>
  <si>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</si>
  <si>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</si>
  <si>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</si>
  <si>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</si>
  <si>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</si>
  <si>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</si>
  <si>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</si>
  <si>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</si>
  <si>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</si>
  <si>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</si>
  <si>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</si>
  <si>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</si>
  <si>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</si>
  <si>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</si>
  <si>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</si>
  <si>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</si>
  <si>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</si>
  <si>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</si>
  <si>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</si>
  <si>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</si>
  <si>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</si>
  <si>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</si>
  <si>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</si>
  <si>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</si>
  <si>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</si>
  <si>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</si>
  <si>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</si>
  <si>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</si>
  <si>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</si>
  <si>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</si>
  <si>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</si>
  <si>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</si>
  <si>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</si>
  <si>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</si>
  <si>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</si>
  <si>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</si>
  <si>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</si>
  <si>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</si>
  <si>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</si>
  <si>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</si>
  <si>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</si>
  <si>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5.1.8.15 - Outras Saídas</t>
  </si>
  <si>
    <t>1.2.7 - FUNDO TRAB. RESCISÓRIO - 0012 / 003 / 00006838-1</t>
  </si>
  <si>
    <t>1.2.8 - CUSTEIO - 0012 / 003 / 00006836-5</t>
  </si>
  <si>
    <t>1.2.9 - CONTA FIC GIRO - CUSTEIO 0012 / 003 / 00006836-5</t>
  </si>
  <si>
    <t>1.2.10 -CONTA FIC GIRO FUNDO TRAB. RESCISÓRIO - 0012 / 003 / 00006838-1</t>
  </si>
  <si>
    <t>7.2.7 - FUNDO TRAB. RESCISÓRIO - 0012 / 003 / 00006838-1</t>
  </si>
  <si>
    <t>7.2.8 - CUSTEIO - 0012 / 003 / 00006836-5</t>
  </si>
  <si>
    <t>7.2.9 - CONTA FIC GIRO - CUSTEIO 0012 / 003 / 00006836-5</t>
  </si>
  <si>
    <t>7.2.10 -CONTA FIC GIRO FUNDO TRAB. RESCISÓRIO - 0012 / 003 / 00006838-1</t>
  </si>
  <si>
    <t>2.3.6 - CONTA FIC GIRO - CUSTEIO 0012 / 003 / 00006836-5</t>
  </si>
  <si>
    <t>2.3.7 - CONTA FIC GIRO FUNDO TRAB. RESCISÓRIO - 0012 / 003 / 00006838-1</t>
  </si>
  <si>
    <t>3.1.5 - CONTA FIC GIRO - CUSTEIO 0012 / 003 / 00006836-5</t>
  </si>
  <si>
    <t>3.1.6 - CONTA FIC GIRO FUNDO TRAB. RESCISÓRIO - 0012 / 003 / 00006838-1</t>
  </si>
  <si>
    <t>4.1.7 - CONTA FIC GIRO FUNDO TRAB. RESCISÓRIO - 0012 / 003 / 00006838-1</t>
  </si>
  <si>
    <t>4.1.6 - CONTA FIC GIRO - CUSTEIO 0012 / 003 / 00006836-5</t>
  </si>
  <si>
    <t>4.1.3 - Conta Investimento - 2512 /003 / 1087-5</t>
  </si>
  <si>
    <t>2.5.8 - Devolução de Pagamento Indevido</t>
  </si>
  <si>
    <t>2.5.9 - Recursos Extracontratuais</t>
  </si>
  <si>
    <t xml:space="preserve">2.5.7 - Desbloqueio Judicial </t>
  </si>
  <si>
    <t>1.2.11 - INVESTIMENTO - 0012 / 003 / 00006837-3</t>
  </si>
  <si>
    <t>7.2.11 - INVESTIMENTO - 0012 / 003 / 00006837-3</t>
  </si>
  <si>
    <t>4.1.8 - CUSTEIO 0012 / 003 / 00006836-5</t>
  </si>
  <si>
    <t>2.5.10 - Outras Entradas</t>
  </si>
  <si>
    <t xml:space="preserve">5.1.8.16 - Custas Processuais </t>
  </si>
  <si>
    <t>2.1 .1 - Conta Corrente Custeio - 12 / 003 /6836-5</t>
  </si>
  <si>
    <t>5.1.8.17 - Devolução do Saldo de Caixa</t>
  </si>
  <si>
    <t>4.1.9 -  FUNDO TRAB. RESCISÓRIO - 0012 / 003 / 00006838-1</t>
  </si>
  <si>
    <t>Competência: 12/2024</t>
  </si>
  <si>
    <t>1.2.12 -Conta Fic Giro - Custeio 0012 / 003 / 00003484-6</t>
  </si>
  <si>
    <t>1.2.13 - Conta Fic Giro Fundo Trab. Rescisório - 0012 / 003 / 00003556-7</t>
  </si>
  <si>
    <t>7.2.12 -Conta Fic Giro - Custeio 0012 / 003 / 00003484-6</t>
  </si>
  <si>
    <t>7.2.13 - Conta Fic Giro Fundo Trab. Rescisório - 0012 / 003 / 00003556-7</t>
  </si>
  <si>
    <t>2.3.8 -Conta Fic Giro - Custeio 0012 / 003 / 00003484-6</t>
  </si>
  <si>
    <t>2.3.9 - Conta Fic Giro Fundo Trab. Rescisório - 0012 / 003 / 00003556-7</t>
  </si>
  <si>
    <t>3.1.8 - Conta Fic Giro Fundo Trab. Rescisório - 0012 / 003 / 00003556-7</t>
  </si>
  <si>
    <t>3.1.7 -Conta Fic Giro - Custeio 0012 / 003 / 00003484-6</t>
  </si>
  <si>
    <t>4.1.10 -Conta Fic Giro - Custeio 0012 / 003 / 00003484-6</t>
  </si>
  <si>
    <t>4.1.11 - Conta Fic Giro Fundo Trab. Rescisório - 0012 / 003 / 00003556-7</t>
  </si>
  <si>
    <t>7.SALDO BANCÁRIO FINAL EM 31/12/2024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</si>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</sst>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R$&quot;\ 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charset val="13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B0E0E6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1" fillId="0" borderId="0"/>
    <xf numFmtId="0" fontId="8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 applyFill="1"/>
    <xf numFmtId="0" fontId="4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3" borderId="0" xfId="0" applyFont="1" applyFill="1" applyBorder="1"/>
    <xf numFmtId="0" fontId="0" fillId="3" borderId="0" xfId="0" applyFont="1" applyFill="1"/>
    <xf numFmtId="0" fontId="2" fillId="0" borderId="0" xfId="0" applyFont="1" applyBorder="1"/>
    <xf numFmtId="0" fontId="2" fillId="0" borderId="0" xfId="0" applyFont="1" applyFill="1"/>
    <xf numFmtId="0" fontId="2" fillId="4" borderId="5" xfId="0" applyFont="1" applyFill="1" applyBorder="1" applyAlignment="1">
      <alignment horizontal="left" vertical="center"/>
    </xf>
    <xf numFmtId="166" fontId="0" fillId="0" borderId="0" xfId="0" applyNumberFormat="1" applyFont="1" applyBorder="1"/>
    <xf numFmtId="0" fontId="0" fillId="0" borderId="0" xfId="0" applyFont="1" applyFill="1" applyBorder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/>
    <xf numFmtId="0" fontId="2" fillId="0" borderId="3" xfId="0" applyFont="1" applyFill="1" applyBorder="1"/>
    <xf numFmtId="0" fontId="2" fillId="3" borderId="3" xfId="0" applyFont="1" applyFill="1" applyBorder="1" applyAlignment="1"/>
    <xf numFmtId="0" fontId="3" fillId="3" borderId="3" xfId="0" applyFont="1" applyFill="1" applyBorder="1"/>
    <xf numFmtId="0" fontId="3" fillId="0" borderId="3" xfId="0" applyFont="1" applyFill="1" applyBorder="1"/>
    <xf numFmtId="0" fontId="2" fillId="4" borderId="3" xfId="0" applyFont="1" applyFill="1" applyBorder="1" applyAlignment="1">
      <alignment horizontal="left" vertical="center"/>
    </xf>
    <xf numFmtId="4" fontId="2" fillId="3" borderId="3" xfId="0" applyNumberFormat="1" applyFont="1" applyFill="1" applyBorder="1" applyAlignment="1">
      <alignment vertical="center" shrinkToFit="1"/>
    </xf>
    <xf numFmtId="4" fontId="0" fillId="3" borderId="3" xfId="0" applyNumberFormat="1" applyFon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 shrinkToFit="1"/>
    </xf>
    <xf numFmtId="0" fontId="0" fillId="6" borderId="3" xfId="0" applyFont="1" applyFill="1" applyBorder="1"/>
    <xf numFmtId="0" fontId="2" fillId="5" borderId="3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6" fontId="0" fillId="0" borderId="0" xfId="0" applyNumberFormat="1" applyFont="1"/>
    <xf numFmtId="166" fontId="0" fillId="3" borderId="4" xfId="0" applyNumberFormat="1" applyFont="1" applyFill="1" applyBorder="1" applyAlignment="1">
      <alignment horizontal="right"/>
    </xf>
    <xf numFmtId="166" fontId="2" fillId="3" borderId="4" xfId="0" applyNumberFormat="1" applyFont="1" applyFill="1" applyBorder="1" applyAlignment="1">
      <alignment horizontal="right"/>
    </xf>
    <xf numFmtId="166" fontId="2" fillId="0" borderId="4" xfId="0" applyNumberFormat="1" applyFont="1" applyFill="1" applyBorder="1" applyAlignment="1">
      <alignment horizontal="right"/>
    </xf>
    <xf numFmtId="166" fontId="2" fillId="3" borderId="4" xfId="0" applyNumberFormat="1" applyFont="1" applyFill="1" applyBorder="1" applyAlignment="1"/>
    <xf numFmtId="166" fontId="4" fillId="3" borderId="4" xfId="0" applyNumberFormat="1" applyFont="1" applyFill="1" applyBorder="1" applyAlignment="1">
      <alignment horizontal="right"/>
    </xf>
    <xf numFmtId="166" fontId="4" fillId="0" borderId="4" xfId="1" applyNumberFormat="1" applyFont="1" applyFill="1" applyBorder="1" applyAlignment="1">
      <alignment horizontal="right"/>
    </xf>
    <xf numFmtId="166" fontId="2" fillId="3" borderId="4" xfId="0" applyNumberFormat="1" applyFont="1" applyFill="1" applyBorder="1" applyAlignment="1">
      <alignment vertical="center"/>
    </xf>
    <xf numFmtId="166" fontId="2" fillId="4" borderId="6" xfId="0" applyNumberFormat="1" applyFont="1" applyFill="1" applyBorder="1" applyAlignment="1">
      <alignment horizontal="right" vertical="center"/>
    </xf>
    <xf numFmtId="166" fontId="2" fillId="0" borderId="4" xfId="1" applyNumberFormat="1" applyFont="1" applyFill="1" applyBorder="1" applyAlignment="1">
      <alignment vertical="center"/>
    </xf>
    <xf numFmtId="166" fontId="12" fillId="0" borderId="4" xfId="0" applyNumberFormat="1" applyFont="1" applyBorder="1" applyAlignment="1" applyProtection="1">
      <alignment vertical="center" wrapText="1"/>
    </xf>
    <xf numFmtId="166" fontId="3" fillId="0" borderId="4" xfId="1" applyNumberFormat="1" applyFont="1" applyFill="1" applyBorder="1" applyAlignment="1">
      <alignment vertical="center"/>
    </xf>
    <xf numFmtId="166" fontId="4" fillId="0" borderId="9" xfId="1" applyNumberFormat="1" applyFont="1" applyFill="1" applyBorder="1" applyAlignment="1">
      <alignment vertical="center" wrapText="1"/>
    </xf>
    <xf numFmtId="166" fontId="4" fillId="0" borderId="4" xfId="1" applyNumberFormat="1" applyFont="1" applyFill="1" applyBorder="1" applyAlignment="1">
      <alignment vertical="center" wrapText="1"/>
    </xf>
    <xf numFmtId="166" fontId="2" fillId="4" borderId="4" xfId="0" applyNumberFormat="1" applyFont="1" applyFill="1" applyBorder="1" applyAlignment="1">
      <alignment horizontal="left" vertical="center"/>
    </xf>
    <xf numFmtId="166" fontId="3" fillId="0" borderId="4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166" fontId="4" fillId="5" borderId="4" xfId="0" applyNumberFormat="1" applyFont="1" applyFill="1" applyBorder="1" applyAlignment="1">
      <alignment vertical="center"/>
    </xf>
    <xf numFmtId="166" fontId="2" fillId="0" borderId="4" xfId="0" applyNumberFormat="1" applyFont="1" applyFill="1" applyBorder="1" applyAlignment="1">
      <alignment vertical="center"/>
    </xf>
    <xf numFmtId="166" fontId="4" fillId="4" borderId="4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 wrapText="1"/>
    </xf>
    <xf numFmtId="166" fontId="3" fillId="5" borderId="4" xfId="0" applyNumberFormat="1" applyFont="1" applyFill="1" applyBorder="1" applyAlignment="1">
      <alignment horizontal="right"/>
    </xf>
    <xf numFmtId="166" fontId="4" fillId="5" borderId="4" xfId="0" applyNumberFormat="1" applyFont="1" applyFill="1" applyBorder="1" applyAlignment="1">
      <alignment horizontal="right"/>
    </xf>
    <xf numFmtId="166" fontId="2" fillId="5" borderId="4" xfId="0" applyNumberFormat="1" applyFont="1" applyFill="1" applyBorder="1" applyAlignment="1">
      <alignment vertical="center"/>
    </xf>
    <xf numFmtId="166" fontId="4" fillId="0" borderId="4" xfId="1" applyNumberFormat="1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2" fillId="7" borderId="4" xfId="0" applyNumberFormat="1" applyFont="1" applyFill="1" applyBorder="1" applyAlignment="1">
      <alignment vertical="center"/>
    </xf>
    <xf numFmtId="166" fontId="0" fillId="3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166" fontId="0" fillId="0" borderId="4" xfId="0" applyNumberFormat="1" applyFont="1" applyBorder="1" applyAlignment="1">
      <alignment horizontal="right"/>
    </xf>
    <xf numFmtId="166" fontId="2" fillId="6" borderId="4" xfId="0" applyNumberFormat="1" applyFont="1" applyFill="1" applyBorder="1" applyAlignment="1">
      <alignment horizontal="right"/>
    </xf>
    <xf numFmtId="166" fontId="12" fillId="0" borderId="11" xfId="1" applyNumberFormat="1" applyFont="1" applyFill="1" applyBorder="1" applyAlignment="1">
      <alignment vertical="center" wrapText="1"/>
    </xf>
    <xf numFmtId="166" fontId="4" fillId="0" borderId="11" xfId="1" applyNumberFormat="1" applyFont="1" applyFill="1" applyBorder="1" applyAlignment="1">
      <alignment vertical="center" wrapText="1"/>
    </xf>
    <xf numFmtId="166" fontId="2" fillId="6" borderId="4" xfId="1" applyNumberFormat="1" applyFont="1" applyFill="1" applyBorder="1" applyAlignment="1">
      <alignment vertical="center"/>
    </xf>
    <xf numFmtId="166" fontId="0" fillId="6" borderId="4" xfId="0" applyNumberFormat="1" applyFont="1" applyFill="1" applyBorder="1" applyAlignment="1">
      <alignment horizontal="right"/>
    </xf>
    <xf numFmtId="166" fontId="0" fillId="5" borderId="4" xfId="0" applyNumberFormat="1" applyFont="1" applyFill="1" applyBorder="1" applyAlignment="1">
      <alignment vertical="top"/>
    </xf>
    <xf numFmtId="166" fontId="2" fillId="5" borderId="4" xfId="1" applyNumberFormat="1" applyFont="1" applyFill="1" applyBorder="1" applyAlignment="1">
      <alignment vertical="center"/>
    </xf>
    <xf numFmtId="166" fontId="2" fillId="0" borderId="0" xfId="0" applyNumberFormat="1" applyFont="1"/>
    <xf numFmtId="166" fontId="12" fillId="0" borderId="4" xfId="0" applyNumberFormat="1" applyFont="1" applyFill="1" applyBorder="1" applyAlignment="1" applyProtection="1">
      <alignment horizontal="right" vertical="top"/>
    </xf>
    <xf numFmtId="0" fontId="0" fillId="6" borderId="3" xfId="0" applyFont="1" applyFill="1" applyBorder="1" applyAlignment="1">
      <alignment vertical="top"/>
    </xf>
    <xf numFmtId="166" fontId="0" fillId="4" borderId="4" xfId="1" applyNumberFormat="1" applyFont="1" applyFill="1" applyBorder="1" applyAlignment="1">
      <alignment vertical="center"/>
    </xf>
    <xf numFmtId="166" fontId="0" fillId="0" borderId="4" xfId="0" applyNumberFormat="1" applyFont="1" applyFill="1" applyBorder="1"/>
    <xf numFmtId="166" fontId="0" fillId="0" borderId="4" xfId="0" applyNumberFormat="1" applyFont="1" applyBorder="1"/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6" fontId="12" fillId="0" borderId="4" xfId="0" applyNumberFormat="1" applyFont="1" applyBorder="1" applyAlignment="1" applyProtection="1">
      <alignment horizontal="right" vertical="center" wrapText="1" readingOrder="1"/>
    </xf>
    <xf numFmtId="166" fontId="12" fillId="0" borderId="4" xfId="0" applyNumberFormat="1" applyFont="1" applyFill="1" applyBorder="1" applyAlignment="1" applyProtection="1">
      <alignment horizontal="right" vertical="center" readingOrder="1"/>
    </xf>
    <xf numFmtId="166" fontId="12" fillId="0" borderId="4" xfId="0" applyNumberFormat="1" applyFont="1" applyFill="1" applyBorder="1" applyAlignment="1" applyProtection="1">
      <alignment horizontal="right" vertical="center" wrapText="1" readingOrder="1"/>
    </xf>
    <xf numFmtId="166" fontId="12" fillId="0" borderId="4" xfId="0" applyNumberFormat="1" applyFont="1" applyBorder="1" applyAlignment="1" applyProtection="1">
      <alignment vertical="center" wrapText="1" readingOrder="1"/>
    </xf>
    <xf numFmtId="166" fontId="12" fillId="0" borderId="4" xfId="0" applyNumberFormat="1" applyFont="1" applyBorder="1" applyAlignment="1" applyProtection="1">
      <alignment vertical="center" readingOrder="1"/>
    </xf>
    <xf numFmtId="166" fontId="12" fillId="0" borderId="4" xfId="0" applyNumberFormat="1" applyFont="1" applyFill="1" applyBorder="1" applyAlignment="1" applyProtection="1">
      <alignment vertical="center" readingOrder="1"/>
    </xf>
    <xf numFmtId="166" fontId="12" fillId="0" borderId="12" xfId="0" applyNumberFormat="1" applyFont="1" applyFill="1" applyBorder="1" applyAlignment="1" applyProtection="1">
      <alignment horizontal="right" vertical="center" readingOrder="1"/>
    </xf>
    <xf numFmtId="0" fontId="2" fillId="3" borderId="10" xfId="0" applyFont="1" applyFill="1" applyBorder="1" applyAlignment="1">
      <alignment vertical="center"/>
    </xf>
  </cellXfs>
  <cellStyles count="38">
    <cellStyle name="Moeda 2" xfId="5"/>
    <cellStyle name="Normal" xfId="0" builtinId="0"/>
    <cellStyle name="Normal 2" xfId="2"/>
    <cellStyle name="Normal 2 2" xfId="13"/>
    <cellStyle name="Normal 2 2 2" xfId="24"/>
    <cellStyle name="Normal 2 2 3" xfId="23"/>
    <cellStyle name="Normal 2 3" xfId="8"/>
    <cellStyle name="Normal 2 3 2" xfId="26"/>
    <cellStyle name="Normal 2 3 3" xfId="25"/>
    <cellStyle name="Normal 2 4" xfId="22"/>
    <cellStyle name="Normal 3" xfId="7"/>
    <cellStyle name="Normal 3 2" xfId="12"/>
    <cellStyle name="Normal 3 3" xfId="28"/>
    <cellStyle name="Normal 3 4" xfId="27"/>
    <cellStyle name="Normal 30" xfId="9"/>
    <cellStyle name="Normal 4" xfId="14"/>
    <cellStyle name="Normal 4 2" xfId="19"/>
    <cellStyle name="Normal 5" xfId="20"/>
    <cellStyle name="Normal 5 2" xfId="21"/>
    <cellStyle name="Separador de milhares 2" xfId="3"/>
    <cellStyle name="Separador de milhares 2 2" xfId="4"/>
    <cellStyle name="Separador de milhares 2 2 2" xfId="16"/>
    <cellStyle name="Separador de milhares 2 3" xfId="15"/>
    <cellStyle name="Separador de milhares 2 3 2" xfId="31"/>
    <cellStyle name="Separador de milhares 2 3 3" xfId="30"/>
    <cellStyle name="Separador de milhares 2 4" xfId="32"/>
    <cellStyle name="Separador de milhares 2 5" xfId="29"/>
    <cellStyle name="Separador de milhares 3" xfId="17"/>
    <cellStyle name="TableStyleLight1" xfId="10"/>
    <cellStyle name="TableStyleLight1 2" xfId="18"/>
    <cellStyle name="Vírgula" xfId="1" builtinId="3"/>
    <cellStyle name="Vírgula 2" xfId="6"/>
    <cellStyle name="Vírgula 2 2" xfId="11"/>
    <cellStyle name="Vírgula 2 2 2" xfId="35"/>
    <cellStyle name="Vírgula 2 2 3" xfId="34"/>
    <cellStyle name="Vírgula 2 3" xfId="36"/>
    <cellStyle name="Vírgula 2 4" xfId="33"/>
    <cellStyle name="Vírgula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2</xdr:col>
      <xdr:colOff>363682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8"/>
  <sheetViews>
    <sheetView showGridLines="0" tabSelected="1" view="pageBreakPreview" zoomScaleNormal="100" zoomScaleSheetLayoutView="100" zoomScalePageLayoutView="55" workbookViewId="0">
      <selection activeCell="A17" sqref="A17:B17"/>
    </sheetView>
  </sheetViews>
  <sheetFormatPr defaultColWidth="41.7109375" defaultRowHeight="15"/>
  <cols>
    <col min="1" max="1" width="141.7109375" style="96" customWidth="1"/>
    <col min="2" max="2" width="40" style="50" customWidth="1"/>
    <col min="3" max="16384" width="41.7109375" style="96"/>
  </cols>
  <sheetData>
    <row r="1" spans="1:2" ht="84.75" customHeight="1" thickBot="1"/>
    <row r="2" spans="1:2">
      <c r="A2" s="98" t="s">
        <v>0</v>
      </c>
      <c r="B2" s="99"/>
    </row>
    <row r="3" spans="1:2" ht="15" customHeight="1">
      <c r="A3" s="100"/>
      <c r="B3" s="101"/>
    </row>
    <row r="4" spans="1:2" ht="15" customHeight="1">
      <c r="A4" s="100"/>
      <c r="B4" s="101"/>
    </row>
    <row r="5" spans="1:2" ht="15" customHeight="1">
      <c r="A5" s="100"/>
      <c r="B5" s="101"/>
    </row>
    <row r="6" spans="1:2" ht="15" customHeight="1">
      <c r="A6" s="100"/>
      <c r="B6" s="101"/>
    </row>
    <row r="7" spans="1:2" ht="15" customHeight="1">
      <c r="A7" s="102"/>
      <c r="B7" s="103"/>
    </row>
    <row r="8" spans="1:2" ht="23.25" customHeight="1">
      <c r="A8" s="104" t="s">
        <v>1</v>
      </c>
      <c r="B8" s="105"/>
    </row>
    <row r="9" spans="1:2" ht="23.25" customHeight="1">
      <c r="A9" s="104"/>
      <c r="B9" s="105"/>
    </row>
    <row r="10" spans="1:2" ht="15" customHeight="1">
      <c r="A10" s="95" t="s">
        <v>149</v>
      </c>
      <c r="B10" s="94"/>
    </row>
    <row r="11" spans="1:2" ht="15" customHeight="1">
      <c r="A11" s="115" t="s">
        <v>150</v>
      </c>
      <c r="B11" s="51"/>
    </row>
    <row r="12" spans="1:2" ht="15" customHeight="1">
      <c r="A12" s="44" t="s">
        <v>151</v>
      </c>
      <c r="B12" s="45"/>
    </row>
    <row r="13" spans="1:2" ht="15" customHeight="1">
      <c r="A13" s="13" t="s">
        <v>152</v>
      </c>
      <c r="B13" s="52"/>
    </row>
    <row r="14" spans="1:2" s="1" customFormat="1" ht="15" customHeight="1">
      <c r="A14" s="46" t="s">
        <v>153</v>
      </c>
      <c r="B14" s="47"/>
    </row>
    <row r="15" spans="1:2" s="1" customFormat="1" ht="15" customHeight="1">
      <c r="A15" s="14" t="s">
        <v>154</v>
      </c>
      <c r="B15" s="53"/>
    </row>
    <row r="16" spans="1:2" ht="15" customHeight="1">
      <c r="A16" s="15" t="s">
        <v>155</v>
      </c>
      <c r="B16" s="54"/>
    </row>
    <row r="17" spans="1:2" ht="15" customHeight="1">
      <c r="A17" s="44" t="s">
        <v>156</v>
      </c>
      <c r="B17" s="45"/>
    </row>
    <row r="18" spans="1:2" ht="15" customHeight="1">
      <c r="A18" s="13"/>
      <c r="B18" s="52"/>
    </row>
    <row r="19" spans="1:2" s="2" customFormat="1" ht="15" customHeight="1">
      <c r="A19" s="16" t="s">
        <v>2</v>
      </c>
      <c r="B19" s="55">
        <v>4837298.24</v>
      </c>
    </row>
    <row r="20" spans="1:2" s="2" customFormat="1" ht="15" customHeight="1">
      <c r="A20" s="17" t="s">
        <v>3</v>
      </c>
      <c r="B20" s="56">
        <v>0</v>
      </c>
    </row>
    <row r="21" spans="1:2" s="2" customFormat="1" ht="15" customHeight="1">
      <c r="A21" s="48"/>
      <c r="B21" s="49"/>
    </row>
    <row r="22" spans="1:2" ht="26.25" customHeight="1">
      <c r="A22" s="106" t="s">
        <v>4</v>
      </c>
      <c r="B22" s="107"/>
    </row>
    <row r="23" spans="1:2" ht="15" customHeight="1">
      <c r="A23" s="16" t="s">
        <v>137</v>
      </c>
      <c r="B23" s="57" t="s">
        <v>5</v>
      </c>
    </row>
    <row r="24" spans="1:2" ht="15" customHeight="1">
      <c r="A24" s="9" t="s">
        <v>6</v>
      </c>
      <c r="B24" s="58"/>
    </row>
    <row r="25" spans="1:2" ht="15" customHeight="1">
      <c r="A25" s="19" t="s">
        <v>7</v>
      </c>
      <c r="B25" s="59">
        <f>B26</f>
        <v>5629.02</v>
      </c>
    </row>
    <row r="26" spans="1:2" ht="15" customHeight="1">
      <c r="A26" s="20" t="s">
        <v>8</v>
      </c>
      <c r="B26" s="60">
        <v>5629.02</v>
      </c>
    </row>
    <row r="27" spans="1:2" ht="15" customHeight="1">
      <c r="A27" s="19" t="s">
        <v>9</v>
      </c>
      <c r="B27" s="61">
        <f>SUM(B28:B39)</f>
        <v>20645329.18</v>
      </c>
    </row>
    <row r="28" spans="1:2" ht="15" customHeight="1">
      <c r="A28" s="20" t="s">
        <v>10</v>
      </c>
      <c r="B28" s="62">
        <v>0</v>
      </c>
    </row>
    <row r="29" spans="1:2" ht="15" customHeight="1">
      <c r="A29" s="20" t="s">
        <v>11</v>
      </c>
      <c r="B29" s="60">
        <v>10122956.59</v>
      </c>
    </row>
    <row r="30" spans="1:2" ht="15" customHeight="1">
      <c r="A30" s="20" t="s">
        <v>12</v>
      </c>
      <c r="B30" s="60">
        <v>5974408.2800000003</v>
      </c>
    </row>
    <row r="31" spans="1:2" ht="15" customHeight="1">
      <c r="A31" s="22" t="s">
        <v>13</v>
      </c>
      <c r="B31" s="60">
        <v>1570066.25</v>
      </c>
    </row>
    <row r="32" spans="1:2" ht="15" customHeight="1">
      <c r="A32" s="22" t="s">
        <v>14</v>
      </c>
      <c r="B32" s="60">
        <v>134924.01999999999</v>
      </c>
    </row>
    <row r="33" spans="1:2" ht="15" customHeight="1">
      <c r="A33" s="22" t="s">
        <v>111</v>
      </c>
      <c r="B33" s="60">
        <v>0.01</v>
      </c>
    </row>
    <row r="34" spans="1:2" ht="15" customHeight="1">
      <c r="A34" s="22" t="s">
        <v>112</v>
      </c>
      <c r="B34" s="60">
        <v>1936.33</v>
      </c>
    </row>
    <row r="35" spans="1:2" ht="15" customHeight="1">
      <c r="A35" s="22" t="s">
        <v>113</v>
      </c>
      <c r="B35" s="60">
        <v>2287455.31</v>
      </c>
    </row>
    <row r="36" spans="1:2" ht="15" customHeight="1">
      <c r="A36" s="22" t="s">
        <v>114</v>
      </c>
      <c r="B36" s="60">
        <v>530584.39</v>
      </c>
    </row>
    <row r="37" spans="1:2" ht="15" customHeight="1">
      <c r="A37" s="22" t="s">
        <v>129</v>
      </c>
      <c r="B37" s="60">
        <v>22998</v>
      </c>
    </row>
    <row r="38" spans="1:2" ht="15" customHeight="1">
      <c r="A38" s="22" t="s">
        <v>138</v>
      </c>
      <c r="B38" s="60">
        <v>0</v>
      </c>
    </row>
    <row r="39" spans="1:2" ht="15" customHeight="1">
      <c r="A39" s="22" t="s">
        <v>139</v>
      </c>
      <c r="B39" s="60">
        <v>0</v>
      </c>
    </row>
    <row r="40" spans="1:2" ht="15" customHeight="1">
      <c r="A40" s="19" t="s">
        <v>15</v>
      </c>
      <c r="B40" s="61">
        <v>0</v>
      </c>
    </row>
    <row r="41" spans="1:2" ht="15" customHeight="1">
      <c r="A41" s="20" t="s">
        <v>16</v>
      </c>
      <c r="B41" s="63">
        <v>0</v>
      </c>
    </row>
    <row r="42" spans="1:2" ht="15" customHeight="1">
      <c r="A42" s="21" t="s">
        <v>17</v>
      </c>
      <c r="B42" s="61">
        <f>B25+B27+B40</f>
        <v>20650958.199999999</v>
      </c>
    </row>
    <row r="43" spans="1:2" ht="15" customHeight="1">
      <c r="A43" s="22"/>
      <c r="B43" s="76"/>
    </row>
    <row r="44" spans="1:2" ht="15" customHeight="1">
      <c r="A44" s="18" t="s">
        <v>18</v>
      </c>
      <c r="B44" s="64"/>
    </row>
    <row r="45" spans="1:2" s="3" customFormat="1" ht="15" customHeight="1">
      <c r="A45" s="23" t="s">
        <v>19</v>
      </c>
      <c r="B45" s="65">
        <f>SUM(B46)</f>
        <v>4431902.46</v>
      </c>
    </row>
    <row r="46" spans="1:2" ht="15" customHeight="1">
      <c r="A46" s="22" t="s">
        <v>134</v>
      </c>
      <c r="B46" s="108">
        <v>4431902.46</v>
      </c>
    </row>
    <row r="47" spans="1:2" s="4" customFormat="1" ht="15" customHeight="1">
      <c r="A47" s="23" t="s">
        <v>20</v>
      </c>
      <c r="B47" s="65">
        <v>0</v>
      </c>
    </row>
    <row r="48" spans="1:2" s="4" customFormat="1" ht="15" customHeight="1">
      <c r="A48" s="24" t="s">
        <v>21</v>
      </c>
      <c r="B48" s="65">
        <f>SUM(B49:B56)</f>
        <v>126841.24</v>
      </c>
    </row>
    <row r="49" spans="1:2" s="1" customFormat="1" ht="15" customHeight="1">
      <c r="A49" s="22" t="s">
        <v>22</v>
      </c>
      <c r="B49" s="109">
        <v>46768.73</v>
      </c>
    </row>
    <row r="50" spans="1:2" s="1" customFormat="1" ht="15" customHeight="1">
      <c r="A50" s="22" t="s">
        <v>23</v>
      </c>
      <c r="B50" s="109">
        <v>44896.020000000004</v>
      </c>
    </row>
    <row r="51" spans="1:2" s="1" customFormat="1" ht="15" customHeight="1">
      <c r="A51" s="22" t="s">
        <v>24</v>
      </c>
      <c r="B51" s="109">
        <v>8991.9699999999993</v>
      </c>
    </row>
    <row r="52" spans="1:2" s="1" customFormat="1" ht="15" customHeight="1">
      <c r="A52" s="22" t="s">
        <v>25</v>
      </c>
      <c r="B52" s="109">
        <v>768.32000000000016</v>
      </c>
    </row>
    <row r="53" spans="1:2" s="1" customFormat="1" ht="15" customHeight="1">
      <c r="A53" s="22" t="s">
        <v>119</v>
      </c>
      <c r="B53" s="109">
        <v>5447.04</v>
      </c>
    </row>
    <row r="54" spans="1:2" s="1" customFormat="1" ht="15" customHeight="1">
      <c r="A54" s="22" t="s">
        <v>120</v>
      </c>
      <c r="B54" s="109">
        <v>1261.6500000000001</v>
      </c>
    </row>
    <row r="55" spans="1:2" s="1" customFormat="1" ht="15" customHeight="1">
      <c r="A55" s="22" t="s">
        <v>142</v>
      </c>
      <c r="B55" s="109">
        <v>15442.77</v>
      </c>
    </row>
    <row r="56" spans="1:2" s="1" customFormat="1" ht="15" customHeight="1">
      <c r="A56" s="22" t="s">
        <v>143</v>
      </c>
      <c r="B56" s="109">
        <f>3264.74</f>
        <v>3264.74</v>
      </c>
    </row>
    <row r="57" spans="1:2" s="8" customFormat="1" ht="15" customHeight="1">
      <c r="A57" s="24" t="s">
        <v>26</v>
      </c>
      <c r="B57" s="65">
        <f>SUM(B58)</f>
        <v>0</v>
      </c>
    </row>
    <row r="58" spans="1:2" s="1" customFormat="1" ht="15" customHeight="1">
      <c r="A58" s="22" t="s">
        <v>27</v>
      </c>
      <c r="B58" s="109"/>
    </row>
    <row r="59" spans="1:2" s="4" customFormat="1" ht="15" customHeight="1">
      <c r="A59" s="24" t="s">
        <v>28</v>
      </c>
      <c r="B59" s="65">
        <f>SUM(B60:B69)</f>
        <v>27383.940000000002</v>
      </c>
    </row>
    <row r="60" spans="1:2" s="97" customFormat="1" ht="15" customHeight="1">
      <c r="A60" s="25" t="s">
        <v>29</v>
      </c>
      <c r="B60" s="108">
        <v>6398.6</v>
      </c>
    </row>
    <row r="61" spans="1:2" s="97" customFormat="1" ht="15" customHeight="1">
      <c r="A61" s="25" t="s">
        <v>30</v>
      </c>
      <c r="B61" s="108">
        <v>4161.58</v>
      </c>
    </row>
    <row r="62" spans="1:2" s="97" customFormat="1" ht="15" customHeight="1">
      <c r="A62" s="25" t="s">
        <v>31</v>
      </c>
      <c r="B62" s="108">
        <v>4729.04</v>
      </c>
    </row>
    <row r="63" spans="1:2" s="97" customFormat="1" ht="15" customHeight="1">
      <c r="A63" s="25" t="s">
        <v>32</v>
      </c>
      <c r="B63" s="93">
        <v>21.5</v>
      </c>
    </row>
    <row r="64" spans="1:2" s="97" customFormat="1" ht="15" customHeight="1">
      <c r="A64" s="25" t="s">
        <v>33</v>
      </c>
      <c r="B64" s="110"/>
    </row>
    <row r="65" spans="1:2" s="97" customFormat="1" ht="15" customHeight="1">
      <c r="A65" s="25" t="s">
        <v>34</v>
      </c>
      <c r="B65" s="108"/>
    </row>
    <row r="66" spans="1:2" s="97" customFormat="1" ht="15" customHeight="1">
      <c r="A66" s="25" t="s">
        <v>128</v>
      </c>
      <c r="B66" s="63"/>
    </row>
    <row r="67" spans="1:2" s="97" customFormat="1" ht="15" customHeight="1">
      <c r="A67" s="25" t="s">
        <v>126</v>
      </c>
      <c r="B67" s="63"/>
    </row>
    <row r="68" spans="1:2" s="97" customFormat="1" ht="15" customHeight="1">
      <c r="A68" s="25" t="s">
        <v>127</v>
      </c>
      <c r="B68" s="111">
        <v>12073.22</v>
      </c>
    </row>
    <row r="69" spans="1:2" s="97" customFormat="1" ht="15" customHeight="1">
      <c r="A69" s="25" t="s">
        <v>132</v>
      </c>
      <c r="B69" s="111"/>
    </row>
    <row r="70" spans="1:2" s="97" customFormat="1" ht="15" customHeight="1">
      <c r="A70" s="26" t="s">
        <v>35</v>
      </c>
      <c r="B70" s="65">
        <f>SUM(B45,B47,B48,B57,B59)</f>
        <v>4586127.6400000006</v>
      </c>
    </row>
    <row r="71" spans="1:2" s="97" customFormat="1" ht="15" customHeight="1">
      <c r="A71" s="26"/>
      <c r="B71" s="66"/>
    </row>
    <row r="72" spans="1:2" s="97" customFormat="1" ht="15" customHeight="1">
      <c r="A72" s="27" t="s">
        <v>36</v>
      </c>
      <c r="B72" s="67"/>
    </row>
    <row r="73" spans="1:2" s="4" customFormat="1" ht="15" customHeight="1">
      <c r="A73" s="23" t="s">
        <v>37</v>
      </c>
      <c r="B73" s="68">
        <f>SUM(B74:B81)</f>
        <v>3677486.16</v>
      </c>
    </row>
    <row r="74" spans="1:2" s="11" customFormat="1" ht="15" customHeight="1">
      <c r="A74" s="22" t="s">
        <v>38</v>
      </c>
      <c r="B74" s="112">
        <v>989517.34</v>
      </c>
    </row>
    <row r="75" spans="1:2" s="11" customFormat="1" ht="15" customHeight="1">
      <c r="A75" s="22" t="s">
        <v>39</v>
      </c>
      <c r="B75" s="113">
        <v>0</v>
      </c>
    </row>
    <row r="76" spans="1:2" s="11" customFormat="1" ht="15" customHeight="1">
      <c r="A76" s="22" t="s">
        <v>40</v>
      </c>
      <c r="B76" s="113">
        <v>0</v>
      </c>
    </row>
    <row r="77" spans="1:2" s="11" customFormat="1" ht="15" customHeight="1">
      <c r="A77" s="22" t="s">
        <v>41</v>
      </c>
      <c r="B77" s="113">
        <v>72340.47</v>
      </c>
    </row>
    <row r="78" spans="1:2" s="11" customFormat="1" ht="15" customHeight="1">
      <c r="A78" s="22" t="s">
        <v>121</v>
      </c>
      <c r="B78" s="113">
        <v>80499.5</v>
      </c>
    </row>
    <row r="79" spans="1:2" s="11" customFormat="1" ht="15" customHeight="1">
      <c r="A79" s="22" t="s">
        <v>122</v>
      </c>
      <c r="B79" s="70">
        <v>0</v>
      </c>
    </row>
    <row r="80" spans="1:2" s="11" customFormat="1" ht="15" customHeight="1">
      <c r="A80" s="22" t="s">
        <v>145</v>
      </c>
      <c r="B80" s="70">
        <v>2535128.85</v>
      </c>
    </row>
    <row r="81" spans="1:2" s="11" customFormat="1" ht="15" customHeight="1">
      <c r="A81" s="22" t="s">
        <v>144</v>
      </c>
      <c r="B81" s="70">
        <v>0</v>
      </c>
    </row>
    <row r="82" spans="1:2" s="11" customFormat="1" ht="15" customHeight="1">
      <c r="A82" s="22"/>
      <c r="B82" s="70"/>
    </row>
    <row r="83" spans="1:2" s="97" customFormat="1" ht="15" customHeight="1">
      <c r="A83" s="28" t="s">
        <v>42</v>
      </c>
      <c r="B83" s="68">
        <f>B73</f>
        <v>3677486.16</v>
      </c>
    </row>
    <row r="84" spans="1:2" s="5" customFormat="1" ht="15" customHeight="1">
      <c r="A84" s="12"/>
      <c r="B84" s="55"/>
    </row>
    <row r="85" spans="1:2" s="97" customFormat="1" ht="15" customHeight="1">
      <c r="A85" s="29" t="s">
        <v>43</v>
      </c>
      <c r="B85" s="69"/>
    </row>
    <row r="86" spans="1:2" s="4" customFormat="1" ht="15" customHeight="1">
      <c r="A86" s="30" t="s">
        <v>44</v>
      </c>
      <c r="B86" s="65">
        <f>SUM(B87:B98)</f>
        <v>5356677.07</v>
      </c>
    </row>
    <row r="87" spans="1:2" s="11" customFormat="1" ht="15" customHeight="1">
      <c r="A87" s="22" t="s">
        <v>45</v>
      </c>
      <c r="B87" s="109">
        <v>463901.86</v>
      </c>
    </row>
    <row r="88" spans="1:2" s="11" customFormat="1" ht="15" customHeight="1">
      <c r="A88" s="22" t="s">
        <v>46</v>
      </c>
      <c r="B88" s="109"/>
    </row>
    <row r="89" spans="1:2" s="11" customFormat="1" ht="15" customHeight="1">
      <c r="A89" s="22" t="s">
        <v>125</v>
      </c>
      <c r="B89" s="70"/>
    </row>
    <row r="90" spans="1:2" s="11" customFormat="1" ht="15" customHeight="1">
      <c r="A90" s="22" t="s">
        <v>47</v>
      </c>
      <c r="B90" s="109">
        <v>642691.55000000005</v>
      </c>
    </row>
    <row r="91" spans="1:2" s="11" customFormat="1" ht="15" customHeight="1">
      <c r="A91" s="22" t="s">
        <v>48</v>
      </c>
      <c r="B91" s="109"/>
    </row>
    <row r="92" spans="1:2" s="11" customFormat="1" ht="15" customHeight="1">
      <c r="A92" s="22" t="s">
        <v>40</v>
      </c>
      <c r="B92" s="70"/>
    </row>
    <row r="93" spans="1:2" s="11" customFormat="1" ht="15" customHeight="1">
      <c r="A93" s="22" t="s">
        <v>124</v>
      </c>
      <c r="B93" s="109"/>
    </row>
    <row r="94" spans="1:2" s="11" customFormat="1" ht="15" customHeight="1">
      <c r="A94" s="22" t="s">
        <v>123</v>
      </c>
      <c r="B94" s="109"/>
    </row>
    <row r="95" spans="1:2" s="11" customFormat="1" ht="15" customHeight="1">
      <c r="A95" s="22" t="s">
        <v>131</v>
      </c>
      <c r="B95" s="109"/>
    </row>
    <row r="96" spans="1:2" s="11" customFormat="1" ht="15" customHeight="1">
      <c r="A96" s="22" t="s">
        <v>136</v>
      </c>
      <c r="B96" s="109">
        <v>45725.15</v>
      </c>
    </row>
    <row r="97" spans="1:2" s="11" customFormat="1" ht="15" customHeight="1">
      <c r="A97" s="22" t="s">
        <v>146</v>
      </c>
      <c r="B97" s="109"/>
    </row>
    <row r="98" spans="1:2" s="11" customFormat="1" ht="15" customHeight="1">
      <c r="A98" s="22" t="s">
        <v>147</v>
      </c>
      <c r="B98" s="114">
        <v>4204358.51</v>
      </c>
    </row>
    <row r="99" spans="1:2" s="97" customFormat="1" ht="15" customHeight="1">
      <c r="A99" s="27" t="s">
        <v>49</v>
      </c>
      <c r="B99" s="71">
        <f>B86</f>
        <v>5356677.07</v>
      </c>
    </row>
    <row r="100" spans="1:2" s="5" customFormat="1" ht="15" customHeight="1">
      <c r="A100" s="12"/>
      <c r="B100" s="55"/>
    </row>
    <row r="101" spans="1:2" s="97" customFormat="1" ht="15" customHeight="1">
      <c r="A101" s="27" t="s">
        <v>50</v>
      </c>
      <c r="B101" s="72"/>
    </row>
    <row r="102" spans="1:2" s="97" customFormat="1">
      <c r="A102" s="27" t="s">
        <v>51</v>
      </c>
      <c r="B102" s="73"/>
    </row>
    <row r="103" spans="1:2" s="97" customFormat="1" ht="15" customHeight="1">
      <c r="A103" s="30" t="s">
        <v>52</v>
      </c>
      <c r="B103" s="92">
        <v>1878690.37</v>
      </c>
    </row>
    <row r="104" spans="1:2" s="97" customFormat="1">
      <c r="A104" s="26" t="s">
        <v>53</v>
      </c>
      <c r="B104" s="74">
        <v>1124715.6299999999</v>
      </c>
    </row>
    <row r="105" spans="1:2" s="97" customFormat="1">
      <c r="A105" s="26" t="s">
        <v>54</v>
      </c>
      <c r="B105" s="74">
        <v>900427.71</v>
      </c>
    </row>
    <row r="106" spans="1:2" s="97" customFormat="1">
      <c r="A106" s="30" t="s">
        <v>55</v>
      </c>
      <c r="B106" s="110"/>
    </row>
    <row r="107" spans="1:2" s="97" customFormat="1">
      <c r="A107" s="30" t="s">
        <v>56</v>
      </c>
      <c r="B107" s="74">
        <v>121398.57</v>
      </c>
    </row>
    <row r="108" spans="1:2" s="97" customFormat="1">
      <c r="A108" s="30" t="s">
        <v>57</v>
      </c>
      <c r="B108" s="68">
        <f>B110+B109</f>
        <v>1414840.31</v>
      </c>
    </row>
    <row r="109" spans="1:2" s="97" customFormat="1">
      <c r="A109" s="25" t="s">
        <v>58</v>
      </c>
      <c r="B109" s="75">
        <v>1380687.6</v>
      </c>
    </row>
    <row r="110" spans="1:2" s="97" customFormat="1">
      <c r="A110" s="25" t="s">
        <v>59</v>
      </c>
      <c r="B110" s="74">
        <v>34152.71</v>
      </c>
    </row>
    <row r="111" spans="1:2" s="97" customFormat="1" ht="30">
      <c r="A111" s="30" t="s">
        <v>60</v>
      </c>
      <c r="B111" s="68">
        <v>0</v>
      </c>
    </row>
    <row r="112" spans="1:2" s="97" customFormat="1">
      <c r="A112" s="37" t="s">
        <v>61</v>
      </c>
      <c r="B112" s="68">
        <f>SUM(B113:B128)</f>
        <v>141011.74999999988</v>
      </c>
    </row>
    <row r="113" spans="1:2" s="97" customFormat="1">
      <c r="A113" s="25" t="s">
        <v>62</v>
      </c>
      <c r="B113" s="75">
        <v>57623.739999999903</v>
      </c>
    </row>
    <row r="114" spans="1:2" s="97" customFormat="1">
      <c r="A114" s="25" t="s">
        <v>63</v>
      </c>
      <c r="B114" s="74">
        <v>66702.92</v>
      </c>
    </row>
    <row r="115" spans="1:2" s="97" customFormat="1">
      <c r="A115" s="25" t="s">
        <v>64</v>
      </c>
      <c r="B115" s="74">
        <v>1590</v>
      </c>
    </row>
    <row r="116" spans="1:2" s="97" customFormat="1">
      <c r="A116" s="25" t="s">
        <v>65</v>
      </c>
      <c r="B116" s="89">
        <v>4729.04</v>
      </c>
    </row>
    <row r="117" spans="1:2" s="97" customFormat="1">
      <c r="A117" s="25" t="s">
        <v>66</v>
      </c>
      <c r="B117" s="74">
        <v>10.87</v>
      </c>
    </row>
    <row r="118" spans="1:2" s="97" customFormat="1">
      <c r="A118" s="25" t="s">
        <v>67</v>
      </c>
      <c r="B118" s="74"/>
    </row>
    <row r="119" spans="1:2" s="97" customFormat="1">
      <c r="A119" s="25" t="s">
        <v>68</v>
      </c>
      <c r="B119" s="75">
        <v>2892.5</v>
      </c>
    </row>
    <row r="120" spans="1:2" s="97" customFormat="1">
      <c r="A120" s="25" t="s">
        <v>69</v>
      </c>
      <c r="B120" s="74"/>
    </row>
    <row r="121" spans="1:2" s="97" customFormat="1">
      <c r="A121" s="25" t="s">
        <v>70</v>
      </c>
      <c r="B121" s="108"/>
    </row>
    <row r="122" spans="1:2" s="97" customFormat="1">
      <c r="A122" s="25" t="s">
        <v>71</v>
      </c>
      <c r="B122" s="74">
        <v>6690.3</v>
      </c>
    </row>
    <row r="123" spans="1:2" s="97" customFormat="1">
      <c r="A123" s="25" t="s">
        <v>72</v>
      </c>
      <c r="B123" s="74">
        <v>152.69</v>
      </c>
    </row>
    <row r="124" spans="1:2" s="97" customFormat="1">
      <c r="A124" s="25" t="s">
        <v>73</v>
      </c>
      <c r="B124" s="74">
        <v>619.69000000000005</v>
      </c>
    </row>
    <row r="125" spans="1:2" s="97" customFormat="1">
      <c r="A125" s="25" t="s">
        <v>74</v>
      </c>
      <c r="B125" s="76"/>
    </row>
    <row r="126" spans="1:2" s="97" customFormat="1">
      <c r="A126" s="25" t="s">
        <v>75</v>
      </c>
      <c r="B126" s="108"/>
    </row>
    <row r="127" spans="1:2" s="97" customFormat="1">
      <c r="A127" s="25" t="s">
        <v>110</v>
      </c>
      <c r="B127" s="108"/>
    </row>
    <row r="128" spans="1:2" s="97" customFormat="1">
      <c r="A128" s="25" t="s">
        <v>133</v>
      </c>
      <c r="B128" s="108"/>
    </row>
    <row r="129" spans="1:2" s="97" customFormat="1">
      <c r="A129" s="25" t="s">
        <v>135</v>
      </c>
      <c r="B129" s="108"/>
    </row>
    <row r="130" spans="1:2" s="97" customFormat="1">
      <c r="A130" s="12" t="s">
        <v>76</v>
      </c>
      <c r="B130" s="77">
        <f>SUM(B103,B104,B105,B106,B107,B108,B111,B112)</f>
        <v>5581084.3399999999</v>
      </c>
    </row>
    <row r="131" spans="1:2" s="97" customFormat="1">
      <c r="A131" s="12"/>
      <c r="B131" s="78"/>
    </row>
    <row r="132" spans="1:2" s="97" customFormat="1">
      <c r="A132" s="27" t="s">
        <v>77</v>
      </c>
      <c r="B132" s="73"/>
    </row>
    <row r="133" spans="1:2" s="11" customFormat="1">
      <c r="A133" s="31" t="s">
        <v>78</v>
      </c>
      <c r="B133" s="108">
        <v>0</v>
      </c>
    </row>
    <row r="134" spans="1:2" s="11" customFormat="1">
      <c r="A134" s="31" t="s">
        <v>79</v>
      </c>
      <c r="B134" s="76">
        <v>0</v>
      </c>
    </row>
    <row r="135" spans="1:2" s="11" customFormat="1">
      <c r="A135" s="31" t="s">
        <v>80</v>
      </c>
      <c r="B135" s="76">
        <v>0</v>
      </c>
    </row>
    <row r="136" spans="1:2" s="11" customFormat="1">
      <c r="A136" s="31" t="s">
        <v>81</v>
      </c>
      <c r="B136" s="76"/>
    </row>
    <row r="137" spans="1:2" s="11" customFormat="1">
      <c r="A137" s="24" t="s">
        <v>82</v>
      </c>
      <c r="B137" s="61">
        <f>B136+B133+B134+B135</f>
        <v>0</v>
      </c>
    </row>
    <row r="138" spans="1:2" s="97" customFormat="1" ht="14.25" customHeight="1">
      <c r="A138" s="12" t="s">
        <v>83</v>
      </c>
      <c r="B138" s="79">
        <f>B130+B137</f>
        <v>5581084.3399999999</v>
      </c>
    </row>
    <row r="139" spans="1:2" s="97" customFormat="1">
      <c r="A139" s="12"/>
      <c r="B139" s="66"/>
    </row>
    <row r="140" spans="1:2" s="97" customFormat="1">
      <c r="A140" s="29" t="s">
        <v>84</v>
      </c>
      <c r="B140" s="69"/>
    </row>
    <row r="141" spans="1:2" s="97" customFormat="1">
      <c r="A141" s="31" t="s">
        <v>85</v>
      </c>
      <c r="B141" s="66"/>
    </row>
    <row r="142" spans="1:2" s="97" customFormat="1">
      <c r="A142" s="31" t="s">
        <v>86</v>
      </c>
      <c r="B142" s="80"/>
    </row>
    <row r="143" spans="1:2" s="97" customFormat="1">
      <c r="A143" s="32" t="s">
        <v>87</v>
      </c>
      <c r="B143" s="81">
        <v>0</v>
      </c>
    </row>
    <row r="144" spans="1:2" s="6" customFormat="1">
      <c r="A144" s="42"/>
      <c r="B144" s="43"/>
    </row>
    <row r="145" spans="1:2" s="97" customFormat="1">
      <c r="A145" s="18" t="s">
        <v>148</v>
      </c>
      <c r="B145" s="91"/>
    </row>
    <row r="146" spans="1:2" s="7" customFormat="1">
      <c r="A146" s="33" t="s">
        <v>88</v>
      </c>
      <c r="B146" s="59">
        <f>SUM(B147)</f>
        <v>7699.98</v>
      </c>
    </row>
    <row r="147" spans="1:2">
      <c r="A147" s="20" t="s">
        <v>89</v>
      </c>
      <c r="B147" s="82">
        <v>7699.98</v>
      </c>
    </row>
    <row r="148" spans="1:2" s="7" customFormat="1">
      <c r="A148" s="33" t="s">
        <v>90</v>
      </c>
      <c r="B148" s="59">
        <f>SUM(B149:B160)</f>
        <v>19648301.519999996</v>
      </c>
    </row>
    <row r="149" spans="1:2">
      <c r="A149" s="20" t="s">
        <v>91</v>
      </c>
      <c r="B149" s="62">
        <v>0</v>
      </c>
    </row>
    <row r="150" spans="1:2">
      <c r="A150" s="20" t="s">
        <v>92</v>
      </c>
      <c r="B150" s="83">
        <v>10180558.85</v>
      </c>
    </row>
    <row r="151" spans="1:2">
      <c r="A151" s="20" t="s">
        <v>93</v>
      </c>
      <c r="B151" s="83">
        <v>5470071.0499999998</v>
      </c>
    </row>
    <row r="152" spans="1:2">
      <c r="A152" s="22" t="s">
        <v>94</v>
      </c>
      <c r="B152" s="83">
        <v>1506705.75</v>
      </c>
    </row>
    <row r="153" spans="1:2">
      <c r="A153" s="22" t="s">
        <v>95</v>
      </c>
      <c r="B153" s="82">
        <v>137339.15</v>
      </c>
    </row>
    <row r="154" spans="1:2">
      <c r="A154" s="22" t="s">
        <v>115</v>
      </c>
      <c r="B154" s="111"/>
    </row>
    <row r="155" spans="1:2">
      <c r="A155" s="22" t="s">
        <v>116</v>
      </c>
      <c r="B155" s="111"/>
    </row>
    <row r="156" spans="1:2">
      <c r="A156" s="22" t="s">
        <v>117</v>
      </c>
      <c r="B156" s="108"/>
    </row>
    <row r="157" spans="1:2">
      <c r="A157" s="22" t="s">
        <v>118</v>
      </c>
      <c r="B157" s="108"/>
    </row>
    <row r="158" spans="1:2">
      <c r="A158" s="22" t="s">
        <v>130</v>
      </c>
      <c r="B158" s="83">
        <v>22998</v>
      </c>
    </row>
    <row r="159" spans="1:2" ht="15" customHeight="1">
      <c r="A159" s="22" t="s">
        <v>140</v>
      </c>
      <c r="B159" s="60">
        <v>1684672.43</v>
      </c>
    </row>
    <row r="160" spans="1:2" ht="15" customHeight="1">
      <c r="A160" s="22" t="s">
        <v>141</v>
      </c>
      <c r="B160" s="60">
        <v>645956.29</v>
      </c>
    </row>
    <row r="161" spans="1:2" s="7" customFormat="1">
      <c r="A161" s="33" t="s">
        <v>96</v>
      </c>
      <c r="B161" s="59">
        <v>0</v>
      </c>
    </row>
    <row r="162" spans="1:2">
      <c r="A162" s="20" t="s">
        <v>97</v>
      </c>
      <c r="B162" s="110">
        <v>0</v>
      </c>
    </row>
    <row r="163" spans="1:2" s="97" customFormat="1">
      <c r="A163" s="32" t="s">
        <v>98</v>
      </c>
      <c r="B163" s="84">
        <f>SUM(B161,B148,B146)</f>
        <v>19656001.499999996</v>
      </c>
    </row>
    <row r="164" spans="1:2" s="97" customFormat="1">
      <c r="A164" s="32" t="s">
        <v>99</v>
      </c>
      <c r="B164" s="84">
        <f>(B42+B70)-(B138+B143)</f>
        <v>19656001.5</v>
      </c>
    </row>
    <row r="165" spans="1:2" s="97" customFormat="1">
      <c r="A165" s="34" t="s">
        <v>100</v>
      </c>
      <c r="B165" s="85"/>
    </row>
    <row r="166" spans="1:2" s="97" customFormat="1">
      <c r="A166" s="35" t="s">
        <v>101</v>
      </c>
      <c r="B166" s="86"/>
    </row>
    <row r="167" spans="1:2" s="97" customFormat="1">
      <c r="A167" s="36" t="s">
        <v>102</v>
      </c>
      <c r="B167" s="61">
        <v>623418.23</v>
      </c>
    </row>
    <row r="168" spans="1:2" s="97" customFormat="1">
      <c r="A168" s="36" t="s">
        <v>103</v>
      </c>
      <c r="B168" s="61"/>
    </row>
    <row r="169" spans="1:2" s="97" customFormat="1">
      <c r="A169" s="36" t="s">
        <v>104</v>
      </c>
      <c r="B169" s="61"/>
    </row>
    <row r="170" spans="1:2" s="97" customFormat="1">
      <c r="A170" s="90" t="s">
        <v>105</v>
      </c>
      <c r="B170" s="74">
        <v>42657.770000000004</v>
      </c>
    </row>
    <row r="171" spans="1:2" s="97" customFormat="1">
      <c r="A171" s="35" t="s">
        <v>106</v>
      </c>
      <c r="B171" s="87">
        <v>666076</v>
      </c>
    </row>
    <row r="172" spans="1:2" s="97" customFormat="1">
      <c r="A172" s="38" t="s">
        <v>107</v>
      </c>
      <c r="B172" s="39"/>
    </row>
    <row r="173" spans="1:2" s="97" customFormat="1">
      <c r="A173" s="38"/>
      <c r="B173" s="39"/>
    </row>
    <row r="174" spans="1:2" s="97" customFormat="1" ht="15.75" thickBot="1">
      <c r="A174" s="40"/>
      <c r="B174" s="41"/>
    </row>
    <row r="175" spans="1:2">
      <c r="A175" s="97" t="s">
        <v>108</v>
      </c>
      <c r="B175" s="10"/>
    </row>
    <row r="176" spans="1:2">
      <c r="A176" s="97"/>
      <c r="B176" s="10"/>
    </row>
    <row r="177" spans="1:2">
      <c r="A177" s="97" t="s">
        <v>109</v>
      </c>
      <c r="B177" s="10"/>
    </row>
    <row r="178" spans="1:2" s="97" customFormat="1">
      <c r="A178" s="96"/>
      <c r="B178" s="50"/>
    </row>
    <row r="188" spans="1:2">
      <c r="B188" s="88"/>
    </row>
  </sheetData>
  <mergeCells count="10">
    <mergeCell ref="A172:B174"/>
    <mergeCell ref="A144:B144"/>
    <mergeCell ref="A22:B22"/>
    <mergeCell ref="A2:B7"/>
    <mergeCell ref="A8:B9"/>
    <mergeCell ref="A10:B10"/>
    <mergeCell ref="A12:B12"/>
    <mergeCell ref="A14:B14"/>
    <mergeCell ref="A17:B17"/>
    <mergeCell ref="A21:B21"/>
  </mergeCells>
  <pageMargins left="0.7" right="0.7" top="0.75" bottom="0.75" header="0.3" footer="0.3"/>
  <pageSetup paperSize="9" scale="38" orientation="portrait" r:id="rId1"/>
  <rowBreaks count="1" manualBreakCount="1">
    <brk id="110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12.2024</vt:lpstr>
      <vt:lpstr>'12.2024'!Area_de_impressao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2025-01-16T14:18:50Z</cp:lastPrinted>
  <dcterms:created xsi:type="dcterms:W3CDTF">2023-04-26T15:03:40Z</dcterms:created>
  <dcterms:modified xsi:type="dcterms:W3CDTF">2025-01-16T14:19:23Z</dcterms:modified>
</cp:coreProperties>
</file>